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Trades" sheetId="2" state="visible" r:id="rId2"/>
    <sheet xmlns:r="http://schemas.openxmlformats.org/officeDocument/2006/relationships" name="Stats" sheetId="3" state="visible" r:id="rId3"/>
  </sheets>
  <definedNames/>
  <calcPr calcId="124519" fullCalcOnLoad="1"/>
</workbook>
</file>

<file path=xl/styles.xml><?xml version="1.0" encoding="utf-8"?>
<styleSheet xmlns="http://schemas.openxmlformats.org/spreadsheetml/2006/main">
  <numFmts count="3">
    <numFmt numFmtId="164" formatCode="0.0000"/>
    <numFmt numFmtId="165" formatCode="0.00&quot;%&quot;"/>
    <numFmt numFmtId="166" formatCode="0.0"/>
  </numFmts>
  <fonts count="26">
    <font>
      <name val="Calibri"/>
      <family val="2"/>
      <color theme="1"/>
      <sz val="11"/>
      <scheme val="minor"/>
    </font>
    <font>
      <name val="Calibri"/>
      <b val="1"/>
      <color rgb="FFFFFFFF"/>
      <sz val="8"/>
    </font>
    <font>
      <name val="Georgia"/>
      <b val="1"/>
      <color rgb="FF1A1A1A"/>
      <sz val="26"/>
    </font>
    <font>
      <name val="Georgia"/>
      <i val="1"/>
      <color rgb="FF690303"/>
      <sz val="14"/>
    </font>
    <font>
      <name val="Calibri"/>
      <b val="1"/>
      <color rgb="FF1A1A1A"/>
      <sz val="10"/>
    </font>
    <font>
      <name val="Georgia"/>
      <color rgb="FF1A1A1A"/>
      <sz val="11"/>
    </font>
    <font>
      <name val="Calibri"/>
      <b val="1"/>
      <color rgb="FFFFFFFF"/>
      <sz val="11"/>
    </font>
    <font>
      <name val="Calibri"/>
      <i val="1"/>
      <color rgb="FF6B6260"/>
      <sz val="10"/>
    </font>
    <font>
      <name val="Calibri"/>
      <b val="1"/>
      <color rgb="FF690303"/>
      <sz val="9"/>
    </font>
    <font>
      <name val="Calibri"/>
      <b val="1"/>
      <color rgb="FF1F4E79"/>
      <sz val="10"/>
    </font>
    <font>
      <name val="Georgia"/>
      <color rgb="FF1A1A1A"/>
      <sz val="10"/>
    </font>
    <font>
      <name val="Georgia"/>
      <b val="1"/>
      <color rgb="FF690303"/>
      <sz val="17"/>
      <u val="single"/>
    </font>
    <font>
      <name val="Calibri"/>
      <color rgb="FF6B6260"/>
      <sz val="9"/>
    </font>
    <font>
      <name val="Calibri"/>
      <b val="1"/>
      <color rgb="FF690303"/>
      <sz val="10"/>
      <u val="single"/>
    </font>
    <font>
      <name val="Calibri"/>
      <color rgb="FF6B6260"/>
      <sz val="10"/>
    </font>
    <font>
      <name val="Calibri"/>
      <color rgb="FF690303"/>
      <sz val="10"/>
      <u val="single"/>
    </font>
    <font>
      <name val="Georgia"/>
      <i val="1"/>
      <color rgb="FF6B6260"/>
      <sz val="10"/>
    </font>
    <font>
      <name val="Calibri"/>
      <color rgb="FF6B6260"/>
      <sz val="8"/>
    </font>
    <font>
      <name val="Calibri"/>
      <b val="1"/>
      <color rgb="FFFFFFFF"/>
      <sz val="9"/>
    </font>
    <font>
      <name val="Calibri"/>
      <b val="1"/>
      <color rgb="FF1A1A1A"/>
      <sz val="9"/>
    </font>
    <font>
      <name val="Calibri"/>
      <color rgb="FF1F4E79"/>
      <sz val="10"/>
    </font>
    <font>
      <name val="Calibri"/>
      <b val="1"/>
      <color rgb="FF2E6B4F"/>
      <sz val="10"/>
    </font>
    <font>
      <name val="Calibri"/>
      <i val="1"/>
      <color rgb="FF6B6260"/>
      <sz val="9"/>
    </font>
    <font>
      <name val="Calibri"/>
      <color rgb="FF690303"/>
      <sz val="9"/>
      <u val="single"/>
    </font>
    <font>
      <name val="Calibri"/>
      <b val="1"/>
      <color rgb="FF2E6B4F"/>
      <sz val="11"/>
    </font>
    <font>
      <name val="Georgia"/>
      <color rgb="FF6B6260"/>
      <sz val="10"/>
    </font>
  </fonts>
  <fills count="7">
    <fill>
      <patternFill/>
    </fill>
    <fill>
      <patternFill patternType="gray125"/>
    </fill>
    <fill>
      <patternFill patternType="solid">
        <fgColor rgb="FF1A1A1A"/>
      </patternFill>
    </fill>
    <fill>
      <patternFill patternType="solid">
        <fgColor rgb="FF690303"/>
      </patternFill>
    </fill>
    <fill>
      <patternFill patternType="solid">
        <fgColor rgb="FFD8CFCB"/>
      </patternFill>
    </fill>
    <fill>
      <patternFill patternType="solid">
        <fgColor rgb="FFFFF9E8"/>
      </patternFill>
    </fill>
    <fill>
      <patternFill patternType="solid">
        <fgColor rgb="FFF6F1EF"/>
      </patternFill>
    </fill>
  </fills>
  <borders count="3">
    <border>
      <left/>
      <right/>
      <top/>
      <bottom/>
      <diagonal/>
    </border>
    <border>
      <top style="medium">
        <color rgb="FF690303"/>
      </top>
      <bottom style="thin">
        <color rgb="FF1A1A1A"/>
      </bottom>
    </border>
    <border>
      <top style="hair">
        <color rgb="FFD8CFCB"/>
      </top>
      <bottom style="hair">
        <color rgb="FFD8CFCB"/>
      </bottom>
    </border>
  </borders>
  <cellStyleXfs count="1">
    <xf numFmtId="0" fontId="0" fillId="0" borderId="0"/>
  </cellStyleXfs>
  <cellXfs count="39">
    <xf numFmtId="0" fontId="0" fillId="0" borderId="0" pivotButton="0" quotePrefix="0" xfId="0"/>
    <xf numFmtId="0" fontId="1" fillId="2" borderId="0" applyAlignment="1" pivotButton="0" quotePrefix="0" xfId="0">
      <alignment vertical="center" indent="1"/>
    </xf>
    <xf numFmtId="0" fontId="0" fillId="2" borderId="0" pivotButton="0" quotePrefix="0" xfId="0"/>
    <xf numFmtId="0" fontId="2" fillId="0" borderId="0" applyAlignment="1" pivotButton="0" quotePrefix="0" xfId="0">
      <alignment vertical="center" indent="1"/>
    </xf>
    <xf numFmtId="0" fontId="3" fillId="0" borderId="0" applyAlignment="1" pivotButton="0" quotePrefix="0" xfId="0">
      <alignment vertical="center" indent="1"/>
    </xf>
    <xf numFmtId="0" fontId="4" fillId="0" borderId="0" applyAlignment="1" pivotButton="0" quotePrefix="0" xfId="0">
      <alignment vertical="center" indent="1"/>
    </xf>
    <xf numFmtId="0" fontId="5" fillId="0" borderId="0" applyAlignment="1" pivotButton="0" quotePrefix="0" xfId="0">
      <alignment vertical="top" wrapText="1" indent="1"/>
    </xf>
    <xf numFmtId="0" fontId="6" fillId="3" borderId="0" applyAlignment="1" pivotButton="0" quotePrefix="0" xfId="0">
      <alignment vertical="center" indent="1"/>
    </xf>
    <xf numFmtId="0" fontId="7" fillId="0" borderId="0" applyAlignment="1" pivotButton="0" quotePrefix="0" xfId="0">
      <alignment vertical="center" indent="1"/>
    </xf>
    <xf numFmtId="0" fontId="8" fillId="0" borderId="0" applyAlignment="1" pivotButton="0" quotePrefix="0" xfId="0">
      <alignment vertical="center" indent="1"/>
    </xf>
    <xf numFmtId="0" fontId="8" fillId="0" borderId="0" applyAlignment="1" pivotButton="0" quotePrefix="0" xfId="0">
      <alignment vertical="top" wrapText="1" indent="1"/>
    </xf>
    <xf numFmtId="0" fontId="9" fillId="0" borderId="0" applyAlignment="1" pivotButton="0" quotePrefix="0" xfId="0">
      <alignment vertical="top" wrapText="1" indent="1"/>
    </xf>
    <xf numFmtId="0" fontId="10" fillId="0" borderId="0" applyAlignment="1" pivotButton="0" quotePrefix="0" xfId="0">
      <alignment vertical="top" wrapText="1" indent="1"/>
    </xf>
    <xf numFmtId="0" fontId="11" fillId="0" borderId="0" applyAlignment="1" pivotButton="0" quotePrefix="0" xfId="0">
      <alignment vertical="center" indent="1"/>
    </xf>
    <xf numFmtId="0" fontId="12" fillId="0" borderId="0" applyAlignment="1" pivotButton="0" quotePrefix="0" xfId="0">
      <alignment vertical="center" indent="1"/>
    </xf>
    <xf numFmtId="0" fontId="13" fillId="0" borderId="0" applyAlignment="1" pivotButton="0" quotePrefix="0" xfId="0">
      <alignment vertical="center" indent="1"/>
    </xf>
    <xf numFmtId="0" fontId="14" fillId="0" borderId="0" applyAlignment="1" pivotButton="0" quotePrefix="0" xfId="0">
      <alignment vertical="center" indent="1"/>
    </xf>
    <xf numFmtId="0" fontId="15" fillId="0" borderId="0" applyAlignment="1" pivotButton="0" quotePrefix="0" xfId="0">
      <alignment vertical="center" indent="1"/>
    </xf>
    <xf numFmtId="0" fontId="16" fillId="0" borderId="0" applyAlignment="1" pivotButton="0" quotePrefix="0" xfId="0">
      <alignment vertical="top" wrapText="1" indent="1"/>
    </xf>
    <xf numFmtId="0" fontId="17" fillId="0" borderId="0" applyAlignment="1" pivotButton="0" quotePrefix="0" xfId="0">
      <alignment vertical="center" indent="1"/>
    </xf>
    <xf numFmtId="0" fontId="18" fillId="2" borderId="0" applyAlignment="1" pivotButton="0" quotePrefix="0" xfId="0">
      <alignment vertical="center" indent="1"/>
    </xf>
    <xf numFmtId="0" fontId="19" fillId="4" borderId="1" applyAlignment="1" pivotButton="0" quotePrefix="0" xfId="0">
      <alignment horizontal="center" vertical="center" wrapText="1"/>
    </xf>
    <xf numFmtId="0" fontId="20" fillId="5" borderId="2" applyAlignment="1" pivotButton="0" quotePrefix="0" xfId="0">
      <alignment horizontal="center" vertical="center"/>
    </xf>
    <xf numFmtId="0" fontId="20" fillId="5" borderId="2" applyAlignment="1" pivotButton="0" quotePrefix="0" xfId="0">
      <alignment horizontal="left" vertical="center" wrapText="1" indent="1"/>
    </xf>
    <xf numFmtId="164" fontId="20" fillId="5" borderId="2" applyAlignment="1" pivotButton="0" quotePrefix="0" xfId="0">
      <alignment horizontal="center" vertical="center"/>
    </xf>
    <xf numFmtId="3" fontId="20" fillId="5" borderId="2" applyAlignment="1" pivotButton="0" quotePrefix="0" xfId="0">
      <alignment horizontal="center" vertical="center"/>
    </xf>
    <xf numFmtId="4" fontId="21" fillId="6" borderId="2" applyAlignment="1" pivotButton="0" quotePrefix="0" xfId="0">
      <alignment horizontal="center" vertical="center"/>
    </xf>
    <xf numFmtId="165" fontId="21" fillId="6" borderId="2" applyAlignment="1" pivotButton="0" quotePrefix="0" xfId="0">
      <alignment horizontal="center" vertical="center"/>
    </xf>
    <xf numFmtId="1" fontId="21" fillId="6" borderId="2" applyAlignment="1" pivotButton="0" quotePrefix="0" xfId="0">
      <alignment horizontal="center" vertical="center"/>
    </xf>
    <xf numFmtId="0" fontId="20" fillId="5" borderId="2" applyAlignment="1" pivotButton="0" quotePrefix="0" xfId="0">
      <alignment horizontal="center" vertical="center" wrapText="1"/>
    </xf>
    <xf numFmtId="0" fontId="22" fillId="0" borderId="0" pivotButton="0" quotePrefix="0" xfId="0"/>
    <xf numFmtId="0" fontId="23" fillId="0" borderId="0" pivotButton="0" quotePrefix="0" xfId="0"/>
    <xf numFmtId="0" fontId="4" fillId="0" borderId="2" applyAlignment="1" pivotButton="0" quotePrefix="0" xfId="0">
      <alignment vertical="center" indent="1"/>
    </xf>
    <xf numFmtId="1" fontId="24" fillId="6" borderId="2" applyAlignment="1" pivotButton="0" quotePrefix="0" xfId="0">
      <alignment horizontal="center" vertical="center"/>
    </xf>
    <xf numFmtId="0" fontId="25" fillId="0" borderId="0" applyAlignment="1" pivotButton="0" quotePrefix="0" xfId="0">
      <alignment vertical="center" wrapText="1" indent="1"/>
    </xf>
    <xf numFmtId="165" fontId="24" fillId="6" borderId="2" applyAlignment="1" pivotButton="0" quotePrefix="0" xfId="0">
      <alignment horizontal="center" vertical="center"/>
    </xf>
    <xf numFmtId="4" fontId="24" fillId="6" borderId="2" applyAlignment="1" pivotButton="0" quotePrefix="0" xfId="0">
      <alignment horizontal="center" vertical="center"/>
    </xf>
    <xf numFmtId="2" fontId="24" fillId="6" borderId="2" applyAlignment="1" pivotButton="0" quotePrefix="0" xfId="0">
      <alignment horizontal="center" vertical="center"/>
    </xf>
    <xf numFmtId="166" fontId="24" fillId="6" borderId="2" applyAlignment="1" pivotButton="0" quotePrefix="0" xfId="0">
      <alignment horizontal="center"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mazon.com/dp/B0HPYD8J9B" TargetMode="External" Id="rId1"/><Relationship Type="http://schemas.openxmlformats.org/officeDocument/2006/relationships/hyperlink" Target="https://www.amazon.com/dp/B0HPYD8J9B" TargetMode="External" Id="rId2"/><Relationship Type="http://schemas.openxmlformats.org/officeDocument/2006/relationships/hyperlink" Target="https://markfieldsauthor.com/your-broker-is-lying-to-you/" TargetMode="External" Id="rId3"/></Relationships>
</file>

<file path=xl/worksheets/_rels/sheet2.xml.rels><Relationships xmlns="http://schemas.openxmlformats.org/package/2006/relationships"><Relationship Type="http://schemas.openxmlformats.org/officeDocument/2006/relationships/hyperlink" Target="https://www.amazon.com/dp/B0HPYD8J9B" TargetMode="External" Id="rId1"/></Relationships>
</file>

<file path=xl/worksheets/_rels/sheet3.xml.rels><Relationships xmlns="http://schemas.openxmlformats.org/package/2006/relationships"><Relationship Type="http://schemas.openxmlformats.org/officeDocument/2006/relationships/hyperlink" Target="https://www.amazon.com/dp/B0HPYD8J9B" TargetMode="External" Id="rId1"/></Relationships>
</file>

<file path=xl/worksheets/sheet1.xml><?xml version="1.0" encoding="utf-8"?>
<worksheet xmlns="http://schemas.openxmlformats.org/spreadsheetml/2006/main">
  <sheetPr>
    <tabColor rgb="FF690303"/>
    <outlinePr summaryBelow="1" summaryRight="1"/>
    <pageSetUpPr/>
  </sheetPr>
  <dimension ref="A1:B31"/>
  <sheetViews>
    <sheetView showGridLines="0" workbookViewId="0">
      <selection activeCell="A1" sqref="A1"/>
    </sheetView>
  </sheetViews>
  <sheetFormatPr baseColWidth="8" defaultRowHeight="15"/>
  <cols>
    <col width="30" customWidth="1" min="1" max="1"/>
    <col width="78" customWidth="1" min="2" max="2"/>
  </cols>
  <sheetData>
    <row r="1" ht="24" customHeight="1">
      <c r="A1" s="1" t="inlineStr">
        <is>
          <t>THE OPERATING MANUAL  ·  TRADE JOURNAL</t>
        </is>
      </c>
      <c r="B1" s="2" t="n"/>
    </row>
    <row r="3" ht="38" customHeight="1">
      <c r="A3" s="3" t="inlineStr">
        <is>
          <t>Trade Journal</t>
        </is>
      </c>
    </row>
    <row r="4" ht="22" customHeight="1">
      <c r="A4" s="4" t="inlineStr">
        <is>
          <t>A trade you do not record is a trade you did not learn from.</t>
        </is>
      </c>
    </row>
    <row r="6" ht="16" customHeight="1">
      <c r="A6" s="5" t="inlineStr">
        <is>
          <t>Fourteen columns. Every one of them has a reason.</t>
        </is>
      </c>
    </row>
    <row r="7" ht="50.86" customHeight="1">
      <c r="A7" s="6" t="inlineStr">
        <is>
          <t>This journal is not a victory lap. It is not a place to write down how right you were when you made money. It is the place you write down what you got wrong when you made money, and what you got right when you lost. The losses teach you. The wins teach you what to avoid next time.</t>
        </is>
      </c>
    </row>
    <row r="9" ht="30" customHeight="1">
      <c r="A9" s="7" t="inlineStr">
        <is>
          <t>▶   OPEN THE TRADES TAB</t>
        </is>
      </c>
      <c r="B9" s="8" t="inlineStr">
        <is>
          <t>Click this — it opens the tab where you do the work.</t>
        </is>
      </c>
    </row>
    <row r="11" ht="18" customHeight="1">
      <c r="A11" s="9" t="inlineStr">
        <is>
          <t>⚠  THE ONE COLUMN THAT IS NOT OPTIONAL</t>
        </is>
      </c>
    </row>
    <row r="12" ht="50.86" customHeight="1">
      <c r="A12" s="6" t="inlineStr">
        <is>
          <t>Every row has fourteen columns. Every column has a reason. The Lesson Learned column is not optional. If you cannot write a sentence there, you have not learned anything, and the trade was a coin flip you will repeat.</t>
        </is>
      </c>
    </row>
    <row r="14" ht="18" customHeight="1">
      <c r="A14" s="9" t="inlineStr">
        <is>
          <t>HOW TO USE IT — THREE STEPS</t>
        </is>
      </c>
    </row>
    <row r="15" ht="35.23999999999999" customHeight="1">
      <c r="A15" s="10" t="inlineStr">
        <is>
          <t>Step 1</t>
        </is>
      </c>
      <c r="B15" s="6" t="inlineStr">
        <is>
          <t>Open the Trades tab and log the trade.  One row per trade. Type in the white cells; the grey ones calculate themselves.</t>
        </is>
      </c>
    </row>
    <row r="16" ht="66.47999999999999" customHeight="1">
      <c r="A16" s="10" t="inlineStr">
        <is>
          <t>Step 2</t>
        </is>
      </c>
      <c r="B16" s="6" t="inlineStr">
        <is>
          <t>Twelve white columns: dates, instrument, direction, thesis, entry, stop, size, exit, lesson, and whether you passed the Inaction Checklist.  You can fill them in after the trade closes, not before — that is the point of a journal.</t>
        </is>
      </c>
    </row>
    <row r="17" ht="50.86" customHeight="1">
      <c r="A17" s="10" t="inlineStr">
        <is>
          <t>Step 3</t>
        </is>
      </c>
      <c r="B17" s="6" t="inlineStr">
        <is>
          <t>Win rate, profit factor, average win versus average loss, and your average R multiple.  If the R multiple is not what you expected, the stops are not where you think they are.</t>
        </is>
      </c>
    </row>
    <row r="19" ht="18" customHeight="1">
      <c r="A19" s="9" t="inlineStr">
        <is>
          <t>THE FOUR NUMBERS THE SHEET CALCULATES FOR YOU</t>
        </is>
      </c>
    </row>
    <row r="20" ht="46.59999999999999" customHeight="1">
      <c r="A20" s="11" t="inlineStr">
        <is>
          <t>P/L (€)</t>
        </is>
      </c>
      <c r="B20" s="12" t="inlineStr">
        <is>
          <t>What the trade made or cost you. The sheet multiplies the price difference by your position size and applies the direction. You do not do this arithmetic by hand.</t>
        </is>
      </c>
    </row>
    <row r="21" ht="32.4" customHeight="1">
      <c r="A21" s="11" t="inlineStr">
        <is>
          <t>P/L (%)</t>
        </is>
      </c>
      <c r="B21" s="12" t="inlineStr">
        <is>
          <t>The same number as a percentage of your account. A €300 loss on €10,000 is 3%. This is the number that should make you uncomfortable.</t>
        </is>
      </c>
    </row>
    <row r="22" ht="32.4" customHeight="1">
      <c r="A22" s="11" t="inlineStr">
        <is>
          <t>Holding (days)</t>
        </is>
      </c>
      <c r="B22" s="12" t="inlineStr">
        <is>
          <t>How long the trade was open. If your winners take longer than your losers to pay out, something is wrong with the setup.</t>
        </is>
      </c>
    </row>
    <row r="23" ht="46.59999999999999" customHeight="1">
      <c r="A23" s="11" t="inlineStr">
        <is>
          <t>Risk (R)</t>
        </is>
      </c>
      <c r="B23" s="12" t="inlineStr">
        <is>
          <t>How many times your initial risk the trade actually cost you. 1R is a clean stop-out; 2R is twice that. Average this across your trades and it tells you whether your stops are honest.</t>
        </is>
      </c>
    </row>
    <row r="25" ht="18" customHeight="1">
      <c r="A25" s="9" t="inlineStr">
        <is>
          <t>WHERE THIS COMES FROM</t>
        </is>
      </c>
    </row>
    <row r="26" ht="26" customHeight="1">
      <c r="A26" s="13" t="inlineStr">
        <is>
          <t>Your Broker Is Lying to You</t>
        </is>
      </c>
    </row>
    <row r="27" ht="18" customHeight="1">
      <c r="A27" s="14" t="inlineStr">
        <is>
          <t>Mark Fields  ·  112 pages  ·  paperback &amp; ebook</t>
        </is>
      </c>
    </row>
    <row r="28" ht="18" customHeight="1">
      <c r="A28" s="15" t="inlineStr">
        <is>
          <t>→  Read the book on Amazon</t>
        </is>
      </c>
      <c r="B28" s="16" t="inlineStr">
        <is>
          <t>The thirteen-chapter field manual this sheet comes from.</t>
        </is>
      </c>
    </row>
    <row r="29" ht="18" customHeight="1">
      <c r="A29" s="17" t="inlineStr">
        <is>
          <t>→  The full bundle</t>
        </is>
      </c>
      <c r="B29" s="16" t="inlineStr">
        <is>
          <t>Six AI prompts and four spreadsheets, free: markfieldsauthor.com/your-broker-is-lying-to-you</t>
        </is>
      </c>
    </row>
    <row r="30" ht="32.4" customHeight="1">
      <c r="A30" s="18" t="inlineStr">
        <is>
          <t>Trading shares or ETFs? One unit is one share. If your broker quotes lots, ask them how many shares one unit contains and multiply the answer you get here by that number.</t>
        </is>
      </c>
    </row>
    <row r="31" ht="16" customHeight="1">
      <c r="A31" s="19" t="inlineStr">
        <is>
          <t>Free to use. Free to share. Free to modify.   ·   © 2026 Last Page Press</t>
        </is>
      </c>
    </row>
  </sheetData>
  <mergeCells count="3">
    <mergeCell ref="A30:B30"/>
    <mergeCell ref="A12:B12"/>
    <mergeCell ref="A7:B7"/>
  </mergeCells>
  <hyperlinks>
    <hyperlink ref="A9" location="'Trades'!A1"/>
    <hyperlink xmlns:r="http://schemas.openxmlformats.org/officeDocument/2006/relationships" ref="A26" r:id="rId1"/>
    <hyperlink xmlns:r="http://schemas.openxmlformats.org/officeDocument/2006/relationships" ref="A28" r:id="rId2"/>
    <hyperlink xmlns:r="http://schemas.openxmlformats.org/officeDocument/2006/relationships" ref="A29" r:id="rId3"/>
  </hyperlinks>
  <pageMargins left="0.75" right="0.75" top="1" bottom="1" header="0.5" footer="0.5"/>
</worksheet>
</file>

<file path=xl/worksheets/sheet2.xml><?xml version="1.0" encoding="utf-8"?>
<worksheet xmlns="http://schemas.openxmlformats.org/spreadsheetml/2006/main">
  <sheetPr>
    <tabColor rgb="FF690303"/>
    <outlinePr summaryBelow="1" summaryRight="1"/>
    <pageSetUpPr/>
  </sheetPr>
  <dimension ref="A1:P39"/>
  <sheetViews>
    <sheetView showGridLines="0" workbookViewId="0">
      <pane xSplit="2" ySplit="2" topLeftCell="C3" activePane="bottomRight" state="frozen"/>
      <selection pane="topRight"/>
      <selection pane="bottomLeft"/>
      <selection pane="bottomRight" activeCell="A1" sqref="A1"/>
    </sheetView>
  </sheetViews>
  <sheetFormatPr baseColWidth="8" defaultRowHeight="15"/>
  <cols>
    <col width="12" customWidth="1" min="1" max="1"/>
    <col width="12" customWidth="1" min="2" max="2"/>
    <col width="14" customWidth="1" min="3" max="3"/>
    <col width="11" customWidth="1" min="4" max="4"/>
    <col width="34" customWidth="1" min="5" max="5"/>
    <col width="12" customWidth="1" min="6" max="6"/>
    <col width="11" customWidth="1" min="7" max="7"/>
    <col width="13" customWidth="1" min="8" max="8"/>
    <col width="11" customWidth="1" min="9" max="9"/>
    <col width="10" customWidth="1" min="10" max="10"/>
    <col width="12" customWidth="1" min="11" max="11"/>
    <col width="10" customWidth="1" min="12" max="12"/>
    <col width="11" customWidth="1" min="13" max="13"/>
    <col width="38" customWidth="1" min="14" max="14"/>
    <col width="13" customWidth="1" min="15" max="15"/>
    <col width="16" customWidth="1" min="16" max="16"/>
  </cols>
  <sheetData>
    <row r="1" ht="26" customHeight="1">
      <c r="A1" s="20" t="inlineStr">
        <is>
          <t>TRADES — TYPE IN THE WHITE CELLS, THE GREY ONES CALCULATE THEMSELVES</t>
        </is>
      </c>
      <c r="B1" s="2" t="n"/>
      <c r="C1" s="2" t="n"/>
      <c r="D1" s="2" t="n"/>
      <c r="E1" s="2" t="n"/>
      <c r="F1" s="2" t="n"/>
      <c r="G1" s="2" t="n"/>
      <c r="H1" s="2" t="n"/>
      <c r="I1" s="2" t="n"/>
      <c r="J1" s="2" t="n"/>
      <c r="K1" s="2" t="n"/>
      <c r="L1" s="2" t="n"/>
      <c r="M1" s="2" t="n"/>
      <c r="N1" s="2" t="n"/>
      <c r="O1" s="2" t="n"/>
      <c r="P1" s="2" t="n"/>
    </row>
    <row r="2" ht="36" customHeight="1">
      <c r="A2" s="21" t="inlineStr">
        <is>
          <t>Date open</t>
        </is>
      </c>
      <c r="B2" s="21" t="inlineStr">
        <is>
          <t>Date close</t>
        </is>
      </c>
      <c r="C2" s="21" t="inlineStr">
        <is>
          <t>Instrument</t>
        </is>
      </c>
      <c r="D2" s="21" t="inlineStr">
        <is>
          <t>Direction</t>
        </is>
      </c>
      <c r="E2" s="21" t="inlineStr">
        <is>
          <t>Setup / thesis</t>
        </is>
      </c>
      <c r="F2" s="21" t="inlineStr">
        <is>
          <t>Entry price</t>
        </is>
      </c>
      <c r="G2" s="21" t="inlineStr">
        <is>
          <t>Stop loss</t>
        </is>
      </c>
      <c r="H2" s="21" t="inlineStr">
        <is>
          <t>Position size (units)</t>
        </is>
      </c>
      <c r="I2" s="21" t="inlineStr">
        <is>
          <t>Exit price</t>
        </is>
      </c>
      <c r="J2" s="21" t="inlineStr">
        <is>
          <t>Risk (R)</t>
        </is>
      </c>
      <c r="K2" s="21" t="inlineStr">
        <is>
          <t>P/L (€)</t>
        </is>
      </c>
      <c r="L2" s="21" t="inlineStr">
        <is>
          <t>P/L (%)</t>
        </is>
      </c>
      <c r="M2" s="21" t="inlineStr">
        <is>
          <t>Holding (days)</t>
        </is>
      </c>
      <c r="N2" s="21" t="inlineStr">
        <is>
          <t>Lesson learned</t>
        </is>
      </c>
      <c r="O2" s="21" t="inlineStr">
        <is>
          <t>Inaction Checklist passed?</t>
        </is>
      </c>
      <c r="P2" s="21" t="inlineStr">
        <is>
          <t>Your account size (€)</t>
        </is>
      </c>
    </row>
    <row r="3" ht="30" customHeight="1">
      <c r="A3" s="22" t="inlineStr">
        <is>
          <t>2025-03-04</t>
        </is>
      </c>
      <c r="B3" s="22" t="inlineStr">
        <is>
          <t>2025-03-11</t>
        </is>
      </c>
      <c r="C3" s="22" t="inlineStr">
        <is>
          <t>EUR/USD</t>
        </is>
      </c>
      <c r="D3" s="22" t="inlineStr">
        <is>
          <t>Long</t>
        </is>
      </c>
      <c r="E3" s="23" t="inlineStr">
        <is>
          <t>ECB dovish surprise trade from a YouTube tutorial</t>
        </is>
      </c>
      <c r="F3" s="24" t="n">
        <v>1.085</v>
      </c>
      <c r="G3" s="24" t="n">
        <v>1.09</v>
      </c>
      <c r="H3" s="25" t="n">
        <v>100000</v>
      </c>
      <c r="I3" s="24" t="n">
        <v>1.082</v>
      </c>
      <c r="J3" s="26">
        <f>IF(OR(F3="",G3="",H3="",D3=""),"",IF(D3="Short",ABS(G3-F3)*H3,ABS(F3-G3)*H3))</f>
        <v>500</v>
      </c>
      <c r="K3" s="26">
        <f>IF(OR(F3="",I3="",H3="",D3=""),"",IF(D3="Short",(F3-I3)*H3,(I3-F3)*H3))</f>
        <v>-300</v>
      </c>
      <c r="L3" s="27">
        <f>IF(OR(K3="",$P$3="",$P$3=0),"",K3/$P$3*100)</f>
        <v>-3</v>
      </c>
      <c r="M3" s="28">
        <f>IF(OR(A3="",B3=""),"",DATEVALUE(B3)-DATEVALUE(A3))</f>
        <v>7</v>
      </c>
      <c r="N3" s="29" t="inlineStr">
        <is>
          <t>Failed pre-trade reasoning: gut, not data.</t>
        </is>
      </c>
      <c r="O3" s="22" t="inlineStr">
        <is>
          <t>N</t>
        </is>
      </c>
      <c r="P3" s="25" t="n">
        <v>10000</v>
      </c>
    </row>
    <row r="4" ht="30" customHeight="1">
      <c r="A4" s="22" t="n"/>
      <c r="B4" s="22" t="n"/>
      <c r="C4" s="22" t="n"/>
      <c r="D4" s="22" t="n"/>
      <c r="E4" s="23" t="n"/>
      <c r="F4" s="24" t="n"/>
      <c r="G4" s="24" t="n"/>
      <c r="H4" s="25" t="n"/>
      <c r="I4" s="24" t="n"/>
      <c r="J4" s="26">
        <f>IF(OR(F4="",G4="",H4="",D4=""),"",IF(D4="Short",ABS(G4-F4)*H4,ABS(F4-G4)*H4))</f>
        <v/>
      </c>
      <c r="K4" s="26">
        <f>IF(OR(F4="",I4="",H4="",D4=""),"",IF(D4="Short",(F4-I4)*H4,(I4-F4)*H4))</f>
        <v/>
      </c>
      <c r="L4" s="27">
        <f>IF(OR(K4="",$P$3="",$P$3=0),"",K4/$P$3*100)</f>
        <v/>
      </c>
      <c r="M4" s="28">
        <f>IF(OR(A4="",B4=""),"",DATEVALUE(B4)-DATEVALUE(A4))</f>
        <v/>
      </c>
      <c r="N4" s="29" t="n"/>
      <c r="O4" s="22" t="n"/>
      <c r="P4" s="30" t="inlineStr">
        <is>
          <t>← change this when your account changes</t>
        </is>
      </c>
    </row>
    <row r="5" ht="30" customHeight="1">
      <c r="A5" s="22" t="n"/>
      <c r="B5" s="22" t="n"/>
      <c r="C5" s="22" t="n"/>
      <c r="D5" s="22" t="n"/>
      <c r="E5" s="23" t="n"/>
      <c r="F5" s="24" t="n"/>
      <c r="G5" s="24" t="n"/>
      <c r="H5" s="25" t="n"/>
      <c r="I5" s="24" t="n"/>
      <c r="J5" s="26">
        <f>IF(OR(F5="",G5="",H5="",D5=""),"",IF(D5="Short",ABS(G5-F5)*H5,ABS(F5-G5)*H5))</f>
        <v/>
      </c>
      <c r="K5" s="26">
        <f>IF(OR(F5="",I5="",H5="",D5=""),"",IF(D5="Short",(F5-I5)*H5,(I5-F5)*H5))</f>
        <v/>
      </c>
      <c r="L5" s="27">
        <f>IF(OR(K5="",$P$3="",$P$3=0),"",K5/$P$3*100)</f>
        <v/>
      </c>
      <c r="M5" s="28">
        <f>IF(OR(A5="",B5=""),"",DATEVALUE(B5)-DATEVALUE(A5))</f>
        <v/>
      </c>
      <c r="N5" s="29" t="n"/>
      <c r="O5" s="22" t="n"/>
    </row>
    <row r="6" ht="30" customHeight="1">
      <c r="A6" s="22" t="n"/>
      <c r="B6" s="22" t="n"/>
      <c r="C6" s="22" t="n"/>
      <c r="D6" s="22" t="n"/>
      <c r="E6" s="23" t="n"/>
      <c r="F6" s="24" t="n"/>
      <c r="G6" s="24" t="n"/>
      <c r="H6" s="25" t="n"/>
      <c r="I6" s="24" t="n"/>
      <c r="J6" s="26">
        <f>IF(OR(F6="",G6="",H6="",D6=""),"",IF(D6="Short",ABS(G6-F6)*H6,ABS(F6-G6)*H6))</f>
        <v/>
      </c>
      <c r="K6" s="26">
        <f>IF(OR(F6="",I6="",H6="",D6=""),"",IF(D6="Short",(F6-I6)*H6,(I6-F6)*H6))</f>
        <v/>
      </c>
      <c r="L6" s="27">
        <f>IF(OR(K6="",$P$3="",$P$3=0),"",K6/$P$3*100)</f>
        <v/>
      </c>
      <c r="M6" s="28">
        <f>IF(OR(A6="",B6=""),"",DATEVALUE(B6)-DATEVALUE(A6))</f>
        <v/>
      </c>
      <c r="N6" s="29" t="n"/>
      <c r="O6" s="22" t="n"/>
    </row>
    <row r="7" ht="30" customHeight="1">
      <c r="A7" s="22" t="n"/>
      <c r="B7" s="22" t="n"/>
      <c r="C7" s="22" t="n"/>
      <c r="D7" s="22" t="n"/>
      <c r="E7" s="23" t="n"/>
      <c r="F7" s="24" t="n"/>
      <c r="G7" s="24" t="n"/>
      <c r="H7" s="25" t="n"/>
      <c r="I7" s="24" t="n"/>
      <c r="J7" s="26">
        <f>IF(OR(F7="",G7="",H7="",D7=""),"",IF(D7="Short",ABS(G7-F7)*H7,ABS(F7-G7)*H7))</f>
        <v/>
      </c>
      <c r="K7" s="26">
        <f>IF(OR(F7="",I7="",H7="",D7=""),"",IF(D7="Short",(F7-I7)*H7,(I7-F7)*H7))</f>
        <v/>
      </c>
      <c r="L7" s="27">
        <f>IF(OR(K7="",$P$3="",$P$3=0),"",K7/$P$3*100)</f>
        <v/>
      </c>
      <c r="M7" s="28">
        <f>IF(OR(A7="",B7=""),"",DATEVALUE(B7)-DATEVALUE(A7))</f>
        <v/>
      </c>
      <c r="N7" s="29" t="n"/>
      <c r="O7" s="22" t="n"/>
    </row>
    <row r="8" ht="30" customHeight="1">
      <c r="A8" s="22" t="n"/>
      <c r="B8" s="22" t="n"/>
      <c r="C8" s="22" t="n"/>
      <c r="D8" s="22" t="n"/>
      <c r="E8" s="23" t="n"/>
      <c r="F8" s="24" t="n"/>
      <c r="G8" s="24" t="n"/>
      <c r="H8" s="25" t="n"/>
      <c r="I8" s="24" t="n"/>
      <c r="J8" s="26">
        <f>IF(OR(F8="",G8="",H8="",D8=""),"",IF(D8="Short",ABS(G8-F8)*H8,ABS(F8-G8)*H8))</f>
        <v/>
      </c>
      <c r="K8" s="26">
        <f>IF(OR(F8="",I8="",H8="",D8=""),"",IF(D8="Short",(F8-I8)*H8,(I8-F8)*H8))</f>
        <v/>
      </c>
      <c r="L8" s="27">
        <f>IF(OR(K8="",$P$3="",$P$3=0),"",K8/$P$3*100)</f>
        <v/>
      </c>
      <c r="M8" s="28">
        <f>IF(OR(A8="",B8=""),"",DATEVALUE(B8)-DATEVALUE(A8))</f>
        <v/>
      </c>
      <c r="N8" s="29" t="n"/>
      <c r="O8" s="22" t="n"/>
    </row>
    <row r="9" ht="30" customHeight="1">
      <c r="A9" s="22" t="n"/>
      <c r="B9" s="22" t="n"/>
      <c r="C9" s="22" t="n"/>
      <c r="D9" s="22" t="n"/>
      <c r="E9" s="23" t="n"/>
      <c r="F9" s="24" t="n"/>
      <c r="G9" s="24" t="n"/>
      <c r="H9" s="25" t="n"/>
      <c r="I9" s="24" t="n"/>
      <c r="J9" s="26">
        <f>IF(OR(F9="",G9="",H9="",D9=""),"",IF(D9="Short",ABS(G9-F9)*H9,ABS(F9-G9)*H9))</f>
        <v/>
      </c>
      <c r="K9" s="26">
        <f>IF(OR(F9="",I9="",H9="",D9=""),"",IF(D9="Short",(F9-I9)*H9,(I9-F9)*H9))</f>
        <v/>
      </c>
      <c r="L9" s="27">
        <f>IF(OR(K9="",$P$3="",$P$3=0),"",K9/$P$3*100)</f>
        <v/>
      </c>
      <c r="M9" s="28">
        <f>IF(OR(A9="",B9=""),"",DATEVALUE(B9)-DATEVALUE(A9))</f>
        <v/>
      </c>
      <c r="N9" s="29" t="n"/>
      <c r="O9" s="22" t="n"/>
    </row>
    <row r="10" ht="30" customHeight="1">
      <c r="A10" s="22" t="n"/>
      <c r="B10" s="22" t="n"/>
      <c r="C10" s="22" t="n"/>
      <c r="D10" s="22" t="n"/>
      <c r="E10" s="23" t="n"/>
      <c r="F10" s="24" t="n"/>
      <c r="G10" s="24" t="n"/>
      <c r="H10" s="25" t="n"/>
      <c r="I10" s="24" t="n"/>
      <c r="J10" s="26">
        <f>IF(OR(F10="",G10="",H10="",D10=""),"",IF(D10="Short",ABS(G10-F10)*H10,ABS(F10-G10)*H10))</f>
        <v/>
      </c>
      <c r="K10" s="26">
        <f>IF(OR(F10="",I10="",H10="",D10=""),"",IF(D10="Short",(F10-I10)*H10,(I10-F10)*H10))</f>
        <v/>
      </c>
      <c r="L10" s="27">
        <f>IF(OR(K10="",$P$3="",$P$3=0),"",K10/$P$3*100)</f>
        <v/>
      </c>
      <c r="M10" s="28">
        <f>IF(OR(A10="",B10=""),"",DATEVALUE(B10)-DATEVALUE(A10))</f>
        <v/>
      </c>
      <c r="N10" s="29" t="n"/>
      <c r="O10" s="22" t="n"/>
    </row>
    <row r="11" ht="30" customHeight="1">
      <c r="A11" s="22" t="n"/>
      <c r="B11" s="22" t="n"/>
      <c r="C11" s="22" t="n"/>
      <c r="D11" s="22" t="n"/>
      <c r="E11" s="23" t="n"/>
      <c r="F11" s="24" t="n"/>
      <c r="G11" s="24" t="n"/>
      <c r="H11" s="25" t="n"/>
      <c r="I11" s="24" t="n"/>
      <c r="J11" s="26">
        <f>IF(OR(F11="",G11="",H11="",D11=""),"",IF(D11="Short",ABS(G11-F11)*H11,ABS(F11-G11)*H11))</f>
        <v/>
      </c>
      <c r="K11" s="26">
        <f>IF(OR(F11="",I11="",H11="",D11=""),"",IF(D11="Short",(F11-I11)*H11,(I11-F11)*H11))</f>
        <v/>
      </c>
      <c r="L11" s="27">
        <f>IF(OR(K11="",$P$3="",$P$3=0),"",K11/$P$3*100)</f>
        <v/>
      </c>
      <c r="M11" s="28">
        <f>IF(OR(A11="",B11=""),"",DATEVALUE(B11)-DATEVALUE(A11))</f>
        <v/>
      </c>
      <c r="N11" s="29" t="n"/>
      <c r="O11" s="22" t="n"/>
    </row>
    <row r="12" ht="30" customHeight="1">
      <c r="A12" s="22" t="n"/>
      <c r="B12" s="22" t="n"/>
      <c r="C12" s="22" t="n"/>
      <c r="D12" s="22" t="n"/>
      <c r="E12" s="23" t="n"/>
      <c r="F12" s="24" t="n"/>
      <c r="G12" s="24" t="n"/>
      <c r="H12" s="25" t="n"/>
      <c r="I12" s="24" t="n"/>
      <c r="J12" s="26">
        <f>IF(OR(F12="",G12="",H12="",D12=""),"",IF(D12="Short",ABS(G12-F12)*H12,ABS(F12-G12)*H12))</f>
        <v/>
      </c>
      <c r="K12" s="26">
        <f>IF(OR(F12="",I12="",H12="",D12=""),"",IF(D12="Short",(F12-I12)*H12,(I12-F12)*H12))</f>
        <v/>
      </c>
      <c r="L12" s="27">
        <f>IF(OR(K12="",$P$3="",$P$3=0),"",K12/$P$3*100)</f>
        <v/>
      </c>
      <c r="M12" s="28">
        <f>IF(OR(A12="",B12=""),"",DATEVALUE(B12)-DATEVALUE(A12))</f>
        <v/>
      </c>
      <c r="N12" s="29" t="n"/>
      <c r="O12" s="22" t="n"/>
    </row>
    <row r="13" ht="30" customHeight="1">
      <c r="A13" s="22" t="n"/>
      <c r="B13" s="22" t="n"/>
      <c r="C13" s="22" t="n"/>
      <c r="D13" s="22" t="n"/>
      <c r="E13" s="23" t="n"/>
      <c r="F13" s="24" t="n"/>
      <c r="G13" s="24" t="n"/>
      <c r="H13" s="25" t="n"/>
      <c r="I13" s="24" t="n"/>
      <c r="J13" s="26">
        <f>IF(OR(F13="",G13="",H13="",D13=""),"",IF(D13="Short",ABS(G13-F13)*H13,ABS(F13-G13)*H13))</f>
        <v/>
      </c>
      <c r="K13" s="26">
        <f>IF(OR(F13="",I13="",H13="",D13=""),"",IF(D13="Short",(F13-I13)*H13,(I13-F13)*H13))</f>
        <v/>
      </c>
      <c r="L13" s="27">
        <f>IF(OR(K13="",$P$3="",$P$3=0),"",K13/$P$3*100)</f>
        <v/>
      </c>
      <c r="M13" s="28">
        <f>IF(OR(A13="",B13=""),"",DATEVALUE(B13)-DATEVALUE(A13))</f>
        <v/>
      </c>
      <c r="N13" s="29" t="n"/>
      <c r="O13" s="22" t="n"/>
    </row>
    <row r="14" ht="30" customHeight="1">
      <c r="A14" s="22" t="n"/>
      <c r="B14" s="22" t="n"/>
      <c r="C14" s="22" t="n"/>
      <c r="D14" s="22" t="n"/>
      <c r="E14" s="23" t="n"/>
      <c r="F14" s="24" t="n"/>
      <c r="G14" s="24" t="n"/>
      <c r="H14" s="25" t="n"/>
      <c r="I14" s="24" t="n"/>
      <c r="J14" s="26">
        <f>IF(OR(F14="",G14="",H14="",D14=""),"",IF(D14="Short",ABS(G14-F14)*H14,ABS(F14-G14)*H14))</f>
        <v/>
      </c>
      <c r="K14" s="26">
        <f>IF(OR(F14="",I14="",H14="",D14=""),"",IF(D14="Short",(F14-I14)*H14,(I14-F14)*H14))</f>
        <v/>
      </c>
      <c r="L14" s="27">
        <f>IF(OR(K14="",$P$3="",$P$3=0),"",K14/$P$3*100)</f>
        <v/>
      </c>
      <c r="M14" s="28">
        <f>IF(OR(A14="",B14=""),"",DATEVALUE(B14)-DATEVALUE(A14))</f>
        <v/>
      </c>
      <c r="N14" s="29" t="n"/>
      <c r="O14" s="22" t="n"/>
    </row>
    <row r="15" ht="30" customHeight="1">
      <c r="A15" s="22" t="n"/>
      <c r="B15" s="22" t="n"/>
      <c r="C15" s="22" t="n"/>
      <c r="D15" s="22" t="n"/>
      <c r="E15" s="23" t="n"/>
      <c r="F15" s="24" t="n"/>
      <c r="G15" s="24" t="n"/>
      <c r="H15" s="25" t="n"/>
      <c r="I15" s="24" t="n"/>
      <c r="J15" s="26">
        <f>IF(OR(F15="",G15="",H15="",D15=""),"",IF(D15="Short",ABS(G15-F15)*H15,ABS(F15-G15)*H15))</f>
        <v/>
      </c>
      <c r="K15" s="26">
        <f>IF(OR(F15="",I15="",H15="",D15=""),"",IF(D15="Short",(F15-I15)*H15,(I15-F15)*H15))</f>
        <v/>
      </c>
      <c r="L15" s="27">
        <f>IF(OR(K15="",$P$3="",$P$3=0),"",K15/$P$3*100)</f>
        <v/>
      </c>
      <c r="M15" s="28">
        <f>IF(OR(A15="",B15=""),"",DATEVALUE(B15)-DATEVALUE(A15))</f>
        <v/>
      </c>
      <c r="N15" s="29" t="n"/>
      <c r="O15" s="22" t="n"/>
    </row>
    <row r="16" ht="30" customHeight="1">
      <c r="A16" s="22" t="n"/>
      <c r="B16" s="22" t="n"/>
      <c r="C16" s="22" t="n"/>
      <c r="D16" s="22" t="n"/>
      <c r="E16" s="23" t="n"/>
      <c r="F16" s="24" t="n"/>
      <c r="G16" s="24" t="n"/>
      <c r="H16" s="25" t="n"/>
      <c r="I16" s="24" t="n"/>
      <c r="J16" s="26">
        <f>IF(OR(F16="",G16="",H16="",D16=""),"",IF(D16="Short",ABS(G16-F16)*H16,ABS(F16-G16)*H16))</f>
        <v/>
      </c>
      <c r="K16" s="26">
        <f>IF(OR(F16="",I16="",H16="",D16=""),"",IF(D16="Short",(F16-I16)*H16,(I16-F16)*H16))</f>
        <v/>
      </c>
      <c r="L16" s="27">
        <f>IF(OR(K16="",$P$3="",$P$3=0),"",K16/$P$3*100)</f>
        <v/>
      </c>
      <c r="M16" s="28">
        <f>IF(OR(A16="",B16=""),"",DATEVALUE(B16)-DATEVALUE(A16))</f>
        <v/>
      </c>
      <c r="N16" s="29" t="n"/>
      <c r="O16" s="22" t="n"/>
    </row>
    <row r="17" ht="30" customHeight="1">
      <c r="A17" s="22" t="n"/>
      <c r="B17" s="22" t="n"/>
      <c r="C17" s="22" t="n"/>
      <c r="D17" s="22" t="n"/>
      <c r="E17" s="23" t="n"/>
      <c r="F17" s="24" t="n"/>
      <c r="G17" s="24" t="n"/>
      <c r="H17" s="25" t="n"/>
      <c r="I17" s="24" t="n"/>
      <c r="J17" s="26">
        <f>IF(OR(F17="",G17="",H17="",D17=""),"",IF(D17="Short",ABS(G17-F17)*H17,ABS(F17-G17)*H17))</f>
        <v/>
      </c>
      <c r="K17" s="26">
        <f>IF(OR(F17="",I17="",H17="",D17=""),"",IF(D17="Short",(F17-I17)*H17,(I17-F17)*H17))</f>
        <v/>
      </c>
      <c r="L17" s="27">
        <f>IF(OR(K17="",$P$3="",$P$3=0),"",K17/$P$3*100)</f>
        <v/>
      </c>
      <c r="M17" s="28">
        <f>IF(OR(A17="",B17=""),"",DATEVALUE(B17)-DATEVALUE(A17))</f>
        <v/>
      </c>
      <c r="N17" s="29" t="n"/>
      <c r="O17" s="22" t="n"/>
    </row>
    <row r="18" ht="30" customHeight="1">
      <c r="A18" s="22" t="n"/>
      <c r="B18" s="22" t="n"/>
      <c r="C18" s="22" t="n"/>
      <c r="D18" s="22" t="n"/>
      <c r="E18" s="23" t="n"/>
      <c r="F18" s="24" t="n"/>
      <c r="G18" s="24" t="n"/>
      <c r="H18" s="25" t="n"/>
      <c r="I18" s="24" t="n"/>
      <c r="J18" s="26">
        <f>IF(OR(F18="",G18="",H18="",D18=""),"",IF(D18="Short",ABS(G18-F18)*H18,ABS(F18-G18)*H18))</f>
        <v/>
      </c>
      <c r="K18" s="26">
        <f>IF(OR(F18="",I18="",H18="",D18=""),"",IF(D18="Short",(F18-I18)*H18,(I18-F18)*H18))</f>
        <v/>
      </c>
      <c r="L18" s="27">
        <f>IF(OR(K18="",$P$3="",$P$3=0),"",K18/$P$3*100)</f>
        <v/>
      </c>
      <c r="M18" s="28">
        <f>IF(OR(A18="",B18=""),"",DATEVALUE(B18)-DATEVALUE(A18))</f>
        <v/>
      </c>
      <c r="N18" s="29" t="n"/>
      <c r="O18" s="22" t="n"/>
    </row>
    <row r="19" ht="30" customHeight="1">
      <c r="A19" s="22" t="n"/>
      <c r="B19" s="22" t="n"/>
      <c r="C19" s="22" t="n"/>
      <c r="D19" s="22" t="n"/>
      <c r="E19" s="23" t="n"/>
      <c r="F19" s="24" t="n"/>
      <c r="G19" s="24" t="n"/>
      <c r="H19" s="25" t="n"/>
      <c r="I19" s="24" t="n"/>
      <c r="J19" s="26">
        <f>IF(OR(F19="",G19="",H19="",D19=""),"",IF(D19="Short",ABS(G19-F19)*H19,ABS(F19-G19)*H19))</f>
        <v/>
      </c>
      <c r="K19" s="26">
        <f>IF(OR(F19="",I19="",H19="",D19=""),"",IF(D19="Short",(F19-I19)*H19,(I19-F19)*H19))</f>
        <v/>
      </c>
      <c r="L19" s="27">
        <f>IF(OR(K19="",$P$3="",$P$3=0),"",K19/$P$3*100)</f>
        <v/>
      </c>
      <c r="M19" s="28">
        <f>IF(OR(A19="",B19=""),"",DATEVALUE(B19)-DATEVALUE(A19))</f>
        <v/>
      </c>
      <c r="N19" s="29" t="n"/>
      <c r="O19" s="22" t="n"/>
    </row>
    <row r="20" ht="30" customHeight="1">
      <c r="A20" s="22" t="n"/>
      <c r="B20" s="22" t="n"/>
      <c r="C20" s="22" t="n"/>
      <c r="D20" s="22" t="n"/>
      <c r="E20" s="23" t="n"/>
      <c r="F20" s="24" t="n"/>
      <c r="G20" s="24" t="n"/>
      <c r="H20" s="25" t="n"/>
      <c r="I20" s="24" t="n"/>
      <c r="J20" s="26">
        <f>IF(OR(F20="",G20="",H20="",D20=""),"",IF(D20="Short",ABS(G20-F20)*H20,ABS(F20-G20)*H20))</f>
        <v/>
      </c>
      <c r="K20" s="26">
        <f>IF(OR(F20="",I20="",H20="",D20=""),"",IF(D20="Short",(F20-I20)*H20,(I20-F20)*H20))</f>
        <v/>
      </c>
      <c r="L20" s="27">
        <f>IF(OR(K20="",$P$3="",$P$3=0),"",K20/$P$3*100)</f>
        <v/>
      </c>
      <c r="M20" s="28">
        <f>IF(OR(A20="",B20=""),"",DATEVALUE(B20)-DATEVALUE(A20))</f>
        <v/>
      </c>
      <c r="N20" s="29" t="n"/>
      <c r="O20" s="22" t="n"/>
    </row>
    <row r="21" ht="30" customHeight="1">
      <c r="A21" s="22" t="n"/>
      <c r="B21" s="22" t="n"/>
      <c r="C21" s="22" t="n"/>
      <c r="D21" s="22" t="n"/>
      <c r="E21" s="23" t="n"/>
      <c r="F21" s="24" t="n"/>
      <c r="G21" s="24" t="n"/>
      <c r="H21" s="25" t="n"/>
      <c r="I21" s="24" t="n"/>
      <c r="J21" s="26">
        <f>IF(OR(F21="",G21="",H21="",D21=""),"",IF(D21="Short",ABS(G21-F21)*H21,ABS(F21-G21)*H21))</f>
        <v/>
      </c>
      <c r="K21" s="26">
        <f>IF(OR(F21="",I21="",H21="",D21=""),"",IF(D21="Short",(F21-I21)*H21,(I21-F21)*H21))</f>
        <v/>
      </c>
      <c r="L21" s="27">
        <f>IF(OR(K21="",$P$3="",$P$3=0),"",K21/$P$3*100)</f>
        <v/>
      </c>
      <c r="M21" s="28">
        <f>IF(OR(A21="",B21=""),"",DATEVALUE(B21)-DATEVALUE(A21))</f>
        <v/>
      </c>
      <c r="N21" s="29" t="n"/>
      <c r="O21" s="22" t="n"/>
    </row>
    <row r="22" ht="30" customHeight="1">
      <c r="A22" s="22" t="n"/>
      <c r="B22" s="22" t="n"/>
      <c r="C22" s="22" t="n"/>
      <c r="D22" s="22" t="n"/>
      <c r="E22" s="23" t="n"/>
      <c r="F22" s="24" t="n"/>
      <c r="G22" s="24" t="n"/>
      <c r="H22" s="25" t="n"/>
      <c r="I22" s="24" t="n"/>
      <c r="J22" s="26">
        <f>IF(OR(F22="",G22="",H22="",D22=""),"",IF(D22="Short",ABS(G22-F22)*H22,ABS(F22-G22)*H22))</f>
        <v/>
      </c>
      <c r="K22" s="26">
        <f>IF(OR(F22="",I22="",H22="",D22=""),"",IF(D22="Short",(F22-I22)*H22,(I22-F22)*H22))</f>
        <v/>
      </c>
      <c r="L22" s="27">
        <f>IF(OR(K22="",$P$3="",$P$3=0),"",K22/$P$3*100)</f>
        <v/>
      </c>
      <c r="M22" s="28">
        <f>IF(OR(A22="",B22=""),"",DATEVALUE(B22)-DATEVALUE(A22))</f>
        <v/>
      </c>
      <c r="N22" s="29" t="n"/>
      <c r="O22" s="22" t="n"/>
    </row>
    <row r="23" ht="30" customHeight="1">
      <c r="A23" s="22" t="n"/>
      <c r="B23" s="22" t="n"/>
      <c r="C23" s="22" t="n"/>
      <c r="D23" s="22" t="n"/>
      <c r="E23" s="23" t="n"/>
      <c r="F23" s="24" t="n"/>
      <c r="G23" s="24" t="n"/>
      <c r="H23" s="25" t="n"/>
      <c r="I23" s="24" t="n"/>
      <c r="J23" s="26">
        <f>IF(OR(F23="",G23="",H23="",D23=""),"",IF(D23="Short",ABS(G23-F23)*H23,ABS(F23-G23)*H23))</f>
        <v/>
      </c>
      <c r="K23" s="26">
        <f>IF(OR(F23="",I23="",H23="",D23=""),"",IF(D23="Short",(F23-I23)*H23,(I23-F23)*H23))</f>
        <v/>
      </c>
      <c r="L23" s="27">
        <f>IF(OR(K23="",$P$3="",$P$3=0),"",K23/$P$3*100)</f>
        <v/>
      </c>
      <c r="M23" s="28">
        <f>IF(OR(A23="",B23=""),"",DATEVALUE(B23)-DATEVALUE(A23))</f>
        <v/>
      </c>
      <c r="N23" s="29" t="n"/>
      <c r="O23" s="22" t="n"/>
    </row>
    <row r="24" ht="30" customHeight="1">
      <c r="A24" s="22" t="n"/>
      <c r="B24" s="22" t="n"/>
      <c r="C24" s="22" t="n"/>
      <c r="D24" s="22" t="n"/>
      <c r="E24" s="23" t="n"/>
      <c r="F24" s="24" t="n"/>
      <c r="G24" s="24" t="n"/>
      <c r="H24" s="25" t="n"/>
      <c r="I24" s="24" t="n"/>
      <c r="J24" s="26">
        <f>IF(OR(F24="",G24="",H24="",D24=""),"",IF(D24="Short",ABS(G24-F24)*H24,ABS(F24-G24)*H24))</f>
        <v/>
      </c>
      <c r="K24" s="26">
        <f>IF(OR(F24="",I24="",H24="",D24=""),"",IF(D24="Short",(F24-I24)*H24,(I24-F24)*H24))</f>
        <v/>
      </c>
      <c r="L24" s="27">
        <f>IF(OR(K24="",$P$3="",$P$3=0),"",K24/$P$3*100)</f>
        <v/>
      </c>
      <c r="M24" s="28">
        <f>IF(OR(A24="",B24=""),"",DATEVALUE(B24)-DATEVALUE(A24))</f>
        <v/>
      </c>
      <c r="N24" s="29" t="n"/>
      <c r="O24" s="22" t="n"/>
    </row>
    <row r="25" ht="30" customHeight="1">
      <c r="A25" s="22" t="n"/>
      <c r="B25" s="22" t="n"/>
      <c r="C25" s="22" t="n"/>
      <c r="D25" s="22" t="n"/>
      <c r="E25" s="23" t="n"/>
      <c r="F25" s="24" t="n"/>
      <c r="G25" s="24" t="n"/>
      <c r="H25" s="25" t="n"/>
      <c r="I25" s="24" t="n"/>
      <c r="J25" s="26">
        <f>IF(OR(F25="",G25="",H25="",D25=""),"",IF(D25="Short",ABS(G25-F25)*H25,ABS(F25-G25)*H25))</f>
        <v/>
      </c>
      <c r="K25" s="26">
        <f>IF(OR(F25="",I25="",H25="",D25=""),"",IF(D25="Short",(F25-I25)*H25,(I25-F25)*H25))</f>
        <v/>
      </c>
      <c r="L25" s="27">
        <f>IF(OR(K25="",$P$3="",$P$3=0),"",K25/$P$3*100)</f>
        <v/>
      </c>
      <c r="M25" s="28">
        <f>IF(OR(A25="",B25=""),"",DATEVALUE(B25)-DATEVALUE(A25))</f>
        <v/>
      </c>
      <c r="N25" s="29" t="n"/>
      <c r="O25" s="22" t="n"/>
    </row>
    <row r="26" ht="30" customHeight="1">
      <c r="A26" s="22" t="n"/>
      <c r="B26" s="22" t="n"/>
      <c r="C26" s="22" t="n"/>
      <c r="D26" s="22" t="n"/>
      <c r="E26" s="23" t="n"/>
      <c r="F26" s="24" t="n"/>
      <c r="G26" s="24" t="n"/>
      <c r="H26" s="25" t="n"/>
      <c r="I26" s="24" t="n"/>
      <c r="J26" s="26">
        <f>IF(OR(F26="",G26="",H26="",D26=""),"",IF(D26="Short",ABS(G26-F26)*H26,ABS(F26-G26)*H26))</f>
        <v/>
      </c>
      <c r="K26" s="26">
        <f>IF(OR(F26="",I26="",H26="",D26=""),"",IF(D26="Short",(F26-I26)*H26,(I26-F26)*H26))</f>
        <v/>
      </c>
      <c r="L26" s="27">
        <f>IF(OR(K26="",$P$3="",$P$3=0),"",K26/$P$3*100)</f>
        <v/>
      </c>
      <c r="M26" s="28">
        <f>IF(OR(A26="",B26=""),"",DATEVALUE(B26)-DATEVALUE(A26))</f>
        <v/>
      </c>
      <c r="N26" s="29" t="n"/>
      <c r="O26" s="22" t="n"/>
    </row>
    <row r="27" ht="30" customHeight="1">
      <c r="A27" s="22" t="n"/>
      <c r="B27" s="22" t="n"/>
      <c r="C27" s="22" t="n"/>
      <c r="D27" s="22" t="n"/>
      <c r="E27" s="23" t="n"/>
      <c r="F27" s="24" t="n"/>
      <c r="G27" s="24" t="n"/>
      <c r="H27" s="25" t="n"/>
      <c r="I27" s="24" t="n"/>
      <c r="J27" s="26">
        <f>IF(OR(F27="",G27="",H27="",D27=""),"",IF(D27="Short",ABS(G27-F27)*H27,ABS(F27-G27)*H27))</f>
        <v/>
      </c>
      <c r="K27" s="26">
        <f>IF(OR(F27="",I27="",H27="",D27=""),"",IF(D27="Short",(F27-I27)*H27,(I27-F27)*H27))</f>
        <v/>
      </c>
      <c r="L27" s="27">
        <f>IF(OR(K27="",$P$3="",$P$3=0),"",K27/$P$3*100)</f>
        <v/>
      </c>
      <c r="M27" s="28">
        <f>IF(OR(A27="",B27=""),"",DATEVALUE(B27)-DATEVALUE(A27))</f>
        <v/>
      </c>
      <c r="N27" s="29" t="n"/>
      <c r="O27" s="22" t="n"/>
    </row>
    <row r="28" ht="30" customHeight="1">
      <c r="A28" s="22" t="n"/>
      <c r="B28" s="22" t="n"/>
      <c r="C28" s="22" t="n"/>
      <c r="D28" s="22" t="n"/>
      <c r="E28" s="23" t="n"/>
      <c r="F28" s="24" t="n"/>
      <c r="G28" s="24" t="n"/>
      <c r="H28" s="25" t="n"/>
      <c r="I28" s="24" t="n"/>
      <c r="J28" s="26">
        <f>IF(OR(F28="",G28="",H28="",D28=""),"",IF(D28="Short",ABS(G28-F28)*H28,ABS(F28-G28)*H28))</f>
        <v/>
      </c>
      <c r="K28" s="26">
        <f>IF(OR(F28="",I28="",H28="",D28=""),"",IF(D28="Short",(F28-I28)*H28,(I28-F28)*H28))</f>
        <v/>
      </c>
      <c r="L28" s="27">
        <f>IF(OR(K28="",$P$3="",$P$3=0),"",K28/$P$3*100)</f>
        <v/>
      </c>
      <c r="M28" s="28">
        <f>IF(OR(A28="",B28=""),"",DATEVALUE(B28)-DATEVALUE(A28))</f>
        <v/>
      </c>
      <c r="N28" s="29" t="n"/>
      <c r="O28" s="22" t="n"/>
    </row>
    <row r="29" ht="30" customHeight="1">
      <c r="A29" s="22" t="n"/>
      <c r="B29" s="22" t="n"/>
      <c r="C29" s="22" t="n"/>
      <c r="D29" s="22" t="n"/>
      <c r="E29" s="23" t="n"/>
      <c r="F29" s="24" t="n"/>
      <c r="G29" s="24" t="n"/>
      <c r="H29" s="25" t="n"/>
      <c r="I29" s="24" t="n"/>
      <c r="J29" s="26">
        <f>IF(OR(F29="",G29="",H29="",D29=""),"",IF(D29="Short",ABS(G29-F29)*H29,ABS(F29-G29)*H29))</f>
        <v/>
      </c>
      <c r="K29" s="26">
        <f>IF(OR(F29="",I29="",H29="",D29=""),"",IF(D29="Short",(F29-I29)*H29,(I29-F29)*H29))</f>
        <v/>
      </c>
      <c r="L29" s="27">
        <f>IF(OR(K29="",$P$3="",$P$3=0),"",K29/$P$3*100)</f>
        <v/>
      </c>
      <c r="M29" s="28">
        <f>IF(OR(A29="",B29=""),"",DATEVALUE(B29)-DATEVALUE(A29))</f>
        <v/>
      </c>
      <c r="N29" s="29" t="n"/>
      <c r="O29" s="22" t="n"/>
    </row>
    <row r="30" ht="30" customHeight="1">
      <c r="A30" s="22" t="n"/>
      <c r="B30" s="22" t="n"/>
      <c r="C30" s="22" t="n"/>
      <c r="D30" s="22" t="n"/>
      <c r="E30" s="23" t="n"/>
      <c r="F30" s="24" t="n"/>
      <c r="G30" s="24" t="n"/>
      <c r="H30" s="25" t="n"/>
      <c r="I30" s="24" t="n"/>
      <c r="J30" s="26">
        <f>IF(OR(F30="",G30="",H30="",D30=""),"",IF(D30="Short",ABS(G30-F30)*H30,ABS(F30-G30)*H30))</f>
        <v/>
      </c>
      <c r="K30" s="26">
        <f>IF(OR(F30="",I30="",H30="",D30=""),"",IF(D30="Short",(F30-I30)*H30,(I30-F30)*H30))</f>
        <v/>
      </c>
      <c r="L30" s="27">
        <f>IF(OR(K30="",$P$3="",$P$3=0),"",K30/$P$3*100)</f>
        <v/>
      </c>
      <c r="M30" s="28">
        <f>IF(OR(A30="",B30=""),"",DATEVALUE(B30)-DATEVALUE(A30))</f>
        <v/>
      </c>
      <c r="N30" s="29" t="n"/>
      <c r="O30" s="22" t="n"/>
    </row>
    <row r="31" ht="30" customHeight="1">
      <c r="A31" s="22" t="n"/>
      <c r="B31" s="22" t="n"/>
      <c r="C31" s="22" t="n"/>
      <c r="D31" s="22" t="n"/>
      <c r="E31" s="23" t="n"/>
      <c r="F31" s="24" t="n"/>
      <c r="G31" s="24" t="n"/>
      <c r="H31" s="25" t="n"/>
      <c r="I31" s="24" t="n"/>
      <c r="J31" s="26">
        <f>IF(OR(F31="",G31="",H31="",D31=""),"",IF(D31="Short",ABS(G31-F31)*H31,ABS(F31-G31)*H31))</f>
        <v/>
      </c>
      <c r="K31" s="26">
        <f>IF(OR(F31="",I31="",H31="",D31=""),"",IF(D31="Short",(F31-I31)*H31,(I31-F31)*H31))</f>
        <v/>
      </c>
      <c r="L31" s="27">
        <f>IF(OR(K31="",$P$3="",$P$3=0),"",K31/$P$3*100)</f>
        <v/>
      </c>
      <c r="M31" s="28">
        <f>IF(OR(A31="",B31=""),"",DATEVALUE(B31)-DATEVALUE(A31))</f>
        <v/>
      </c>
      <c r="N31" s="29" t="n"/>
      <c r="O31" s="22" t="n"/>
    </row>
    <row r="32" ht="30" customHeight="1">
      <c r="A32" s="22" t="n"/>
      <c r="B32" s="22" t="n"/>
      <c r="C32" s="22" t="n"/>
      <c r="D32" s="22" t="n"/>
      <c r="E32" s="23" t="n"/>
      <c r="F32" s="24" t="n"/>
      <c r="G32" s="24" t="n"/>
      <c r="H32" s="25" t="n"/>
      <c r="I32" s="24" t="n"/>
      <c r="J32" s="26">
        <f>IF(OR(F32="",G32="",H32="",D32=""),"",IF(D32="Short",ABS(G32-F32)*H32,ABS(F32-G32)*H32))</f>
        <v/>
      </c>
      <c r="K32" s="26">
        <f>IF(OR(F32="",I32="",H32="",D32=""),"",IF(D32="Short",(F32-I32)*H32,(I32-F32)*H32))</f>
        <v/>
      </c>
      <c r="L32" s="27">
        <f>IF(OR(K32="",$P$3="",$P$3=0),"",K32/$P$3*100)</f>
        <v/>
      </c>
      <c r="M32" s="28">
        <f>IF(OR(A32="",B32=""),"",DATEVALUE(B32)-DATEVALUE(A32))</f>
        <v/>
      </c>
      <c r="N32" s="29" t="n"/>
      <c r="O32" s="22" t="n"/>
    </row>
    <row r="33" ht="30" customHeight="1">
      <c r="A33" s="22" t="n"/>
      <c r="B33" s="22" t="n"/>
      <c r="C33" s="22" t="n"/>
      <c r="D33" s="22" t="n"/>
      <c r="E33" s="23" t="n"/>
      <c r="F33" s="24" t="n"/>
      <c r="G33" s="24" t="n"/>
      <c r="H33" s="25" t="n"/>
      <c r="I33" s="24" t="n"/>
      <c r="J33" s="26">
        <f>IF(OR(F33="",G33="",H33="",D33=""),"",IF(D33="Short",ABS(G33-F33)*H33,ABS(F33-G33)*H33))</f>
        <v/>
      </c>
      <c r="K33" s="26">
        <f>IF(OR(F33="",I33="",H33="",D33=""),"",IF(D33="Short",(F33-I33)*H33,(I33-F33)*H33))</f>
        <v/>
      </c>
      <c r="L33" s="27">
        <f>IF(OR(K33="",$P$3="",$P$3=0),"",K33/$P$3*100)</f>
        <v/>
      </c>
      <c r="M33" s="28">
        <f>IF(OR(A33="",B33=""),"",DATEVALUE(B33)-DATEVALUE(A33))</f>
        <v/>
      </c>
      <c r="N33" s="29" t="n"/>
      <c r="O33" s="22" t="n"/>
    </row>
    <row r="36" ht="34" customHeight="1">
      <c r="A36" s="18" t="inlineStr">
        <is>
          <t>In the Inaction Checklist column type Y or N. The Stats tab turns that into a pass rate, and the pass rate is the most useful number in this file: it tells you whether your own rules survive contact with a losing streak.</t>
        </is>
      </c>
    </row>
    <row r="39">
      <c r="A39" s="31" t="inlineStr">
        <is>
          <t>From Your Broker Is Lying to You by Mark Fields — read the book on Amazon →</t>
        </is>
      </c>
    </row>
  </sheetData>
  <mergeCells count="2">
    <mergeCell ref="A39:P39"/>
    <mergeCell ref="A36:O36"/>
  </mergeCells>
  <hyperlinks>
    <hyperlink xmlns:r="http://schemas.openxmlformats.org/officeDocument/2006/relationships" ref="A39" r:id="rId1"/>
  </hyperlinks>
  <pageMargins left="0.75" right="0.75" top="1" bottom="1" header="0.5" footer="0.5"/>
</worksheet>
</file>

<file path=xl/worksheets/sheet3.xml><?xml version="1.0" encoding="utf-8"?>
<worksheet xmlns="http://schemas.openxmlformats.org/spreadsheetml/2006/main">
  <sheetPr>
    <tabColor rgb="FF6B6260"/>
    <outlinePr summaryBelow="1" summaryRight="1"/>
    <pageSetUpPr/>
  </sheetPr>
  <dimension ref="A1:C24"/>
  <sheetViews>
    <sheetView showGridLines="0" workbookViewId="0">
      <selection activeCell="A1" sqref="A1"/>
    </sheetView>
  </sheetViews>
  <sheetFormatPr baseColWidth="8" defaultRowHeight="15"/>
  <cols>
    <col width="34" customWidth="1" min="1" max="1"/>
    <col width="18" customWidth="1" min="2" max="2"/>
    <col width="60" customWidth="1" min="3" max="3"/>
  </cols>
  <sheetData>
    <row r="1" ht="26" customHeight="1">
      <c r="A1" s="20" t="inlineStr">
        <is>
          <t>STATS — CALCULATED FROM THE TRADES TAB</t>
        </is>
      </c>
      <c r="B1" s="2" t="n"/>
      <c r="C1" s="2" t="n"/>
    </row>
    <row r="3" ht="18" customHeight="1">
      <c r="A3" s="9" t="inlineStr">
        <is>
          <t>WHAT IT MEANS</t>
        </is>
      </c>
    </row>
    <row r="4" ht="32" customHeight="1">
      <c r="A4" s="32" t="inlineStr">
        <is>
          <t>Total trades</t>
        </is>
      </c>
      <c r="B4" s="33">
        <f>IFERROR(COUNTA(Trades!C3:C1000),0)</f>
        <v>1</v>
      </c>
      <c r="C4" s="34" t="inlineStr">
        <is>
          <t>How many trades you have logged. Below ten, nothing on this page means anything.</t>
        </is>
      </c>
    </row>
    <row r="5" ht="26" customHeight="1">
      <c r="A5" s="32" t="inlineStr">
        <is>
          <t>Number of wins</t>
        </is>
      </c>
      <c r="B5" s="33">
        <f>IFERROR(COUNTIF(Trades!K3:K1000,"&gt;0"),0)</f>
        <v>0</v>
      </c>
    </row>
    <row r="6" ht="26" customHeight="1">
      <c r="A6" s="32" t="inlineStr">
        <is>
          <t>Number of losses</t>
        </is>
      </c>
      <c r="B6" s="33">
        <f>IFERROR(COUNTIF(Trades!K3:K1000,"&lt;0"),0)</f>
        <v>1</v>
      </c>
    </row>
    <row r="7" ht="32" customHeight="1">
      <c r="A7" s="32" t="inlineStr">
        <is>
          <t>Win rate (%)</t>
        </is>
      </c>
      <c r="B7" s="35">
        <f>IFERROR(IF(B4=0,0,B5/B4*100),0)</f>
        <v>0</v>
      </c>
      <c r="C7" s="34" t="inlineStr">
        <is>
          <t>Reported because the signals industry reports it. Ignore it for now.</t>
        </is>
      </c>
    </row>
    <row r="8" ht="26" customHeight="1">
      <c r="A8" s="32" t="inlineStr">
        <is>
          <t>Average win (€)</t>
        </is>
      </c>
      <c r="B8" s="36">
        <f>IFERROR(AVERAGEIF(Trades!K3:K1000,"&gt;0"),0)</f>
        <v>-300</v>
      </c>
    </row>
    <row r="9" ht="26" customHeight="1">
      <c r="A9" s="32" t="inlineStr">
        <is>
          <t>Average loss (€)</t>
        </is>
      </c>
      <c r="B9" s="36">
        <f>IFERROR(AVERAGEIF(Trades!K3:K1000,"&lt;0"),0)</f>
        <v>0</v>
      </c>
    </row>
    <row r="10" ht="32" customHeight="1">
      <c r="A10" s="32" t="inlineStr">
        <is>
          <t>Average win ÷ average loss</t>
        </is>
      </c>
      <c r="B10" s="37">
        <f>IFERROR(IF(B8=0,0,ABS(B7/B8)),0)</f>
        <v>0</v>
      </c>
      <c r="C10" s="34" t="inlineStr">
        <is>
          <t>The actual edge, if you have one. Above 1, you have one. Below 1, you do not.</t>
        </is>
      </c>
    </row>
    <row r="11" ht="32" customHeight="1">
      <c r="A11" s="32" t="inlineStr">
        <is>
          <t>Profit factor</t>
        </is>
      </c>
      <c r="B11" s="37">
        <f>IFERROR(IF(B8=0,0,SUMIF(Trades!K3:K1000,"&gt;0")/ABS(SUMIF(Trades!K3:K1000,"&lt;0"))),0)</f>
        <v>-300</v>
      </c>
      <c r="C11" s="34" t="inlineStr">
        <is>
          <t>Total wins divided by total losses. Above 1 you are up, below 1 you are down — whatever the win rate says.</t>
        </is>
      </c>
    </row>
    <row r="12" ht="32" customHeight="1">
      <c r="A12" s="32" t="inlineStr">
        <is>
          <t>Total P/L (€)</t>
        </is>
      </c>
      <c r="B12" s="36">
        <f>IFERROR(SUM(Trades!K3:K1000),0)</f>
        <v>-300</v>
      </c>
      <c r="C12" s="34" t="inlineStr">
        <is>
          <t>The only number that matters. Everything else on this page explains it.</t>
        </is>
      </c>
    </row>
    <row r="13" ht="26" customHeight="1">
      <c r="A13" s="32" t="inlineStr">
        <is>
          <t>Max single win (€)</t>
        </is>
      </c>
      <c r="B13" s="36">
        <f>IFERROR(MAX(Trades!K3:K1000),0)</f>
        <v>1</v>
      </c>
    </row>
    <row r="14" ht="26" customHeight="1">
      <c r="A14" s="32" t="inlineStr">
        <is>
          <t>Max single loss (€)</t>
        </is>
      </c>
      <c r="B14" s="36">
        <f>IFERROR(MIN(Trades!K3:K1000),0)</f>
        <v>7</v>
      </c>
    </row>
    <row r="15" ht="32" customHeight="1">
      <c r="A15" s="32" t="inlineStr">
        <is>
          <t>Average R multiple</t>
        </is>
      </c>
      <c r="B15" s="37">
        <f>IFERROR(IF(B8=0,0,AVERAGE(Trades!J3:J1000)),0)</f>
        <v>0</v>
      </c>
      <c r="C15" s="34" t="inlineStr">
        <is>
          <t>How many times your initial risk each trade cost you. 1R is a clean stop-out.</t>
        </is>
      </c>
    </row>
    <row r="16" ht="26" customHeight="1">
      <c r="A16" s="32" t="inlineStr">
        <is>
          <t>Average holding (days)</t>
        </is>
      </c>
      <c r="B16" s="38">
        <f>IFERROR(AVERAGE(Trades!M3:M1000),0)</f>
        <v>7</v>
      </c>
    </row>
    <row r="17" ht="32" customHeight="1">
      <c r="A17" s="32" t="inlineStr">
        <is>
          <t>Inaction Checklist pass rate (%)</t>
        </is>
      </c>
      <c r="B17" s="35">
        <f>IFERROR(IF(B4=0,0,COUNTIF(Trades!O3:O1000,"Y")/B4*100),0)</f>
        <v>0</v>
      </c>
      <c r="C17" s="34" t="inlineStr">
        <is>
          <t>The most useful number in this file. It tells you whether your own rules survive a losing streak.</t>
        </is>
      </c>
    </row>
    <row r="20" ht="18" customHeight="1">
      <c r="A20" s="9" t="inlineStr">
        <is>
          <t>THE REST IS VANITY</t>
        </is>
      </c>
    </row>
    <row r="21" ht="28" customHeight="1">
      <c r="A21" s="18" t="inlineStr">
        <is>
          <t>Win rate is reported because the signals industry reports it. Profit factor is reported because it matters more. Average win versus average loss is reported because that is the actual edge, if you have one. The rest is vanity.</t>
        </is>
      </c>
    </row>
    <row r="22" ht="24" customHeight="1"/>
    <row r="24">
      <c r="A24" s="31" t="inlineStr">
        <is>
          <t>From Your Broker Is Lying to You by Mark Fields — read the book on Amazon →</t>
        </is>
      </c>
    </row>
  </sheetData>
  <mergeCells count="2">
    <mergeCell ref="A24:C24"/>
    <mergeCell ref="A21:C21"/>
  </mergeCells>
  <hyperlinks>
    <hyperlink xmlns:r="http://schemas.openxmlformats.org/officeDocument/2006/relationships" ref="A24" r:id="rId1"/>
  </hyperlinks>
  <pageMargins left="0.75" right="0.75" top="1" bottom="1" header="0.5" footer="0.5"/>
</worksheet>
</file>

<file path=docProps/app.xml><?xml version="1.0" encoding="utf-8"?>
<Properties xmlns="http://schemas.openxmlformats.org/officeDocument/2006/extended-properties">
  <Application>Microsoft Excel</Application>
  <AppVersion>16.0300</AppVersion>
  <Company>Last Page Press</Company>
</Properties>
</file>

<file path=docProps/core.xml><?xml version="1.0" encoding="utf-8"?>
<cp:coreProperties xmlns:cp="http://schemas.openxmlformats.org/package/2006/metadata/core-properties">
  <dc:creator xmlns:dc="http://purl.org/dc/elements/1.1/">Mark Fields</dc:creator>
  <dcterms:created xmlns:dcterms="http://purl.org/dc/terms/" xmlns:xsi="http://www.w3.org/2001/XMLSchema-instance" xsi:type="dcterms:W3CDTF">2026-10-30T21:22:44Z</dcterms:created>
  <dcterms:modified xmlns:dcterms="http://purl.org/dc/terms/" xmlns:xsi="http://www.w3.org/2001/XMLSchema-instance" xsi:type="dcterms:W3CDTF">2026-10-30T21:22:44Z</dcterms:modified>
  <dc:title xmlns:dc="http://purl.org/dc/elements/1.1/">Trade Journal — The Operating Manual</dc:title>
  <dc:subject xmlns:dc="http://purl.org/dc/elements/1.1/">Your Broker Is Lying to You by Mark Fields</dc:subject>
  <dc:description xmlns:dc="http://purl.org/dc/elements/1.1/">Free spreadsheet from the operating manual of Your Broker Is Lying to You. markfieldsauthor.com</dc:description>
  <cp:lastModifiedBy>Mark Fields</cp:lastModifiedBy>
</cp:coreProperties>
</file>